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4"/>
  </bookViews>
  <sheets>
    <sheet name="1-вс" sheetId="1" r:id="rId1"/>
    <sheet name="2" sheetId="2" r:id="rId2"/>
    <sheet name="3" sheetId="3" r:id="rId3"/>
    <sheet name="4-вс" sheetId="4" r:id="rId4"/>
    <sheet name="7-уснВС" sheetId="5" r:id="rId5"/>
  </sheets>
  <externalReferences>
    <externalReference r:id="rId8"/>
    <externalReference r:id="rId9"/>
    <externalReference r:id="rId10"/>
  </externalReferences>
  <definedNames>
    <definedName name="_xlnm.Print_Titles" localSheetId="0">'1-вс'!$5:$8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<sst xmlns="http://schemas.openxmlformats.org/spreadsheetml/2006/main" count="170" uniqueCount="124">
  <si>
    <t>Наименование показателей</t>
  </si>
  <si>
    <t>1.1.</t>
  </si>
  <si>
    <t>1.2.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</si>
  <si>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</si>
  <si>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</si>
  <si>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</si>
  <si>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</si>
  <si>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</si>
  <si>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</si>
  <si>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</si>
  <si>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</si>
  <si>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</si>
  <si>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</si>
  <si>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</si>
  <si>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</si>
  <si>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</si>
  <si>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</si>
  <si>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</si>
  <si>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</si>
  <si>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</si>
  <si>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</si>
  <si>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</si>
  <si>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</si>
  <si>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</si>
  <si>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</si>
  <si>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</si>
  <si>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</si>
  <si>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</si>
  <si>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</si>
  <si>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</si>
  <si>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</si>
  <si>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</si>
  <si>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</si>
  <si>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</si>
  <si>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</si>
  <si>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</si>
  <si>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</si>
  <si>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</si>
  <si>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</si>
  <si>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</si>
  <si>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</si>
  <si>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</si>
  <si>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</si>
  <si>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Коэффициент использования установленной мощности</t>
  </si>
  <si>
    <t>%</t>
  </si>
  <si>
    <t xml:space="preserve">Уровень потерь 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</si>
  <si>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</si>
  <si>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</si>
  <si>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</si>
  <si>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</si>
  <si>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</si>
  <si>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</si>
  <si>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</si>
  <si>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</si>
  <si>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</si>
  <si>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</si>
  <si>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</si>
  <si>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</si>
  <si>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</si>
  <si>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</si>
  <si>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</si>
  <si>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</si>
  <si>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</si>
  <si>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 xml:space="preserve">Факт </t>
  </si>
  <si>
    <t xml:space="preserve">План 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</si>
  <si>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</si>
  <si>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</si>
  <si>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</si>
  <si>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</si>
  <si>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</si>
  <si>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</si>
  <si>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</si>
  <si>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</si>
  <si>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</si>
  <si>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</si>
  <si>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</si>
  <si>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</si>
  <si>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</si>
  <si>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</si>
  <si>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</si>
  <si>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</si>
  <si>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</si>
  <si>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</si>
  <si>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</si>
  <si>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</si>
  <si>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</si>
  <si>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</si>
  <si>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</si>
  <si>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</si>
  <si>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5.2.</t>
  </si>
  <si>
    <t>5.3.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</si>
  <si>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</si>
  <si>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</si>
  <si>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</si>
  <si>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</si>
  <si>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</si>
  <si>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</si>
  <si>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</si>
  <si>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</si>
  <si>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</si>
  <si>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</si>
  <si>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</si>
  <si>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</si>
  <si>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</si>
  <si>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</si>
  <si>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</si>
  <si>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</si>
  <si>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</si>
  <si>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</si>
  <si>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</si>
  <si>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</si>
  <si>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тыс. м3/сутки</t>
  </si>
  <si>
    <t xml:space="preserve">Расходы, учтенные и неучтенные при расчете тарифа  </t>
  </si>
  <si>
    <t xml:space="preserve">Целевые показатели деятельности </t>
  </si>
  <si>
    <t xml:space="preserve">Тарифы на питьевую воду для потребителей </t>
  </si>
  <si>
    <t>Количество подкачивающих насосных станций (НС-2, НС- подъема)</t>
  </si>
  <si>
    <t>Приложение № 1 
к экспертному заключению 
по делу № 32-13в</t>
  </si>
  <si>
    <t>общества с ограниченной ответственностью «Артезиан» (Иланский район, с. Южно – Александровка, ИНН 2415005803)</t>
  </si>
  <si>
    <t>Приложение № 2 
к экспертному заключению 
по делу № 32-13в</t>
  </si>
  <si>
    <t>Приложение № 4
к экспертному заключению 
по делу  № 32-13в</t>
  </si>
  <si>
    <t>Приложение № 7
к экспертному заключению 
по делу  № 32-13в</t>
  </si>
  <si>
    <t>Приложение № 3 
к экспертному заключению 
по делу № 32-13в</t>
  </si>
  <si>
    <t xml:space="preserve">Величина прибыли, необходимая для эффективного функционирования                                                                                                   </t>
  </si>
  <si>
    <t>кВт⋅ч/м3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</si>
</sst>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11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justify" vertical="top" wrapText="1"/>
      <protection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60" applyFont="1" applyFill="1" applyAlignment="1">
      <alignment horizontal="left" vertical="center" wrapText="1"/>
      <protection/>
    </xf>
    <xf numFmtId="0" fontId="7" fillId="0" borderId="0" xfId="60" applyFont="1" applyAlignment="1">
      <alignment horizont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Ппроизводственная программа ДЛЯ НАС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4;&#1054;%20&#1040;&#1088;&#1090;&#1077;&#1079;&#1080;&#1072;&#1085;,%20&#1070;&#1040;+&#105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73-&#1074;%20&#1086;&#1090;%2005.11.2013%20&#1055;&#1055;%20&#1048;&#1083;&#1072;&#1085;&#1089;&#1082;&#1080;&#1081;,%20&#1054;&#1054;&#1054;%20&#1040;&#1088;&#1090;&#1077;&#1079;&#1080;&#1072;&#1085;\173-&#1074;%20&#1087;&#1088;&#1086;&#1080;&#1074;&#1086;&#1076;&#1089;&#1090;&#1074;&#1077;&#1085;&#1085;&#1072;&#1103;%20&#1087;&#1088;&#1086;&#1075;&#1088;&#1072;&#1084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расчет"/>
      <sheetName val="расчет (2)"/>
    </sheetNames>
    <sheetDataSet>
      <sheetData sheetId="0">
        <row r="15">
          <cell r="G15">
            <v>0.8867490909090909</v>
          </cell>
        </row>
        <row r="18">
          <cell r="G18">
            <v>30.04251934195961</v>
          </cell>
        </row>
      </sheetData>
      <sheetData sheetId="1">
        <row r="6">
          <cell r="E6">
            <v>722.7</v>
          </cell>
          <cell r="O6">
            <v>18.795675</v>
          </cell>
          <cell r="P6">
            <v>5.022468</v>
          </cell>
          <cell r="Q6">
            <v>3.8064</v>
          </cell>
          <cell r="R6">
            <v>2.48048</v>
          </cell>
          <cell r="S6">
            <v>0.09404000000000001</v>
          </cell>
          <cell r="T6">
            <v>0</v>
          </cell>
        </row>
        <row r="43">
          <cell r="C43">
            <v>2430.8704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-ВС"/>
    </sheetNames>
    <sheetDataSet>
      <sheetData sheetId="0">
        <row r="63">
          <cell r="F63">
            <v>50</v>
          </cell>
        </row>
        <row r="64">
          <cell r="F64">
            <v>0</v>
          </cell>
        </row>
        <row r="65">
          <cell r="F65">
            <v>1649</v>
          </cell>
        </row>
        <row r="66">
          <cell r="F66">
            <v>8760</v>
          </cell>
        </row>
        <row r="68">
          <cell r="F68">
            <v>1.0241797380557371</v>
          </cell>
        </row>
        <row r="71">
          <cell r="F71">
            <v>10.442610090253462</v>
          </cell>
        </row>
        <row r="97">
          <cell r="F97">
            <v>41.8</v>
          </cell>
        </row>
        <row r="98">
          <cell r="F98">
            <v>0</v>
          </cell>
        </row>
        <row r="99">
          <cell r="F99">
            <v>1649</v>
          </cell>
        </row>
        <row r="100">
          <cell r="F100">
            <v>8760</v>
          </cell>
        </row>
        <row r="101">
          <cell r="F101">
            <v>0.85</v>
          </cell>
        </row>
        <row r="105">
          <cell r="F10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view="pageLayout" workbookViewId="0" topLeftCell="A28">
      <selection activeCell="C37" sqref="C37"/>
    </sheetView>
  </sheetViews>
  <sheetFormatPr defaultColWidth="39.8515625" defaultRowHeight="12.75"/>
  <cols>
    <col min="1" max="1" width="7.28125" style="53" customWidth="1"/>
    <col min="2" max="2" width="33.57421875" style="48" customWidth="1"/>
    <col min="3" max="3" width="13.8515625" style="48" customWidth="1"/>
    <col min="4" max="4" width="14.421875" style="48" customWidth="1"/>
    <col min="5" max="5" width="15.00390625" style="48" customWidth="1"/>
    <col min="6" max="16384" width="39.8515625" style="48" customWidth="1"/>
  </cols>
  <sheetData>
    <row r="1" spans="1:5" ht="64.5" customHeight="1">
      <c r="A1" s="11"/>
      <c r="B1" s="10"/>
      <c r="C1" s="64" t="s">
        <v>116</v>
      </c>
      <c r="D1" s="64"/>
      <c r="E1" s="64"/>
    </row>
    <row r="2" spans="1:6" ht="20.25" customHeight="1">
      <c r="A2" s="65" t="s">
        <v>33</v>
      </c>
      <c r="B2" s="65"/>
      <c r="C2" s="65"/>
      <c r="D2" s="65"/>
      <c r="E2" s="65"/>
      <c r="F2" s="36"/>
    </row>
    <row r="3" spans="1:8" ht="38.25" customHeight="1">
      <c r="A3" s="66" t="s">
        <v>117</v>
      </c>
      <c r="B3" s="66"/>
      <c r="C3" s="66"/>
      <c r="D3" s="66"/>
      <c r="E3" s="66"/>
      <c r="F3" s="8"/>
      <c r="G3" s="8"/>
      <c r="H3" s="8"/>
    </row>
    <row r="4" ht="18.75">
      <c r="C4" s="54"/>
    </row>
    <row r="5" spans="1:5" ht="15" customHeight="1">
      <c r="A5" s="67" t="s">
        <v>20</v>
      </c>
      <c r="B5" s="67" t="s">
        <v>26</v>
      </c>
      <c r="C5" s="67" t="s">
        <v>27</v>
      </c>
      <c r="D5" s="70" t="s">
        <v>66</v>
      </c>
      <c r="E5" s="71"/>
    </row>
    <row r="6" spans="1:5" ht="18" customHeight="1">
      <c r="A6" s="68"/>
      <c r="B6" s="68"/>
      <c r="C6" s="68"/>
      <c r="D6" s="67" t="s">
        <v>34</v>
      </c>
      <c r="E6" s="67" t="s">
        <v>35</v>
      </c>
    </row>
    <row r="7" spans="1:5" ht="18" customHeight="1">
      <c r="A7" s="69"/>
      <c r="B7" s="69"/>
      <c r="C7" s="69"/>
      <c r="D7" s="69"/>
      <c r="E7" s="69"/>
    </row>
    <row r="8" spans="1:5" ht="15.7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5" ht="31.5">
      <c r="A9" s="49">
        <v>1</v>
      </c>
      <c r="B9" s="43" t="s">
        <v>36</v>
      </c>
      <c r="C9" s="49" t="s">
        <v>41</v>
      </c>
      <c r="D9" s="49">
        <v>21.7</v>
      </c>
      <c r="E9" s="49">
        <f>D9</f>
        <v>21.7</v>
      </c>
    </row>
    <row r="10" spans="1:5" ht="47.25">
      <c r="A10" s="49">
        <v>2</v>
      </c>
      <c r="B10" s="43" t="s">
        <v>37</v>
      </c>
      <c r="C10" s="49" t="s">
        <v>42</v>
      </c>
      <c r="D10" s="49">
        <v>7</v>
      </c>
      <c r="E10" s="49">
        <f aca="true" t="shared" si="0" ref="E10:E38">D10</f>
        <v>7</v>
      </c>
    </row>
    <row r="11" spans="1:5" ht="31.5">
      <c r="A11" s="49">
        <v>3</v>
      </c>
      <c r="B11" s="43" t="s">
        <v>38</v>
      </c>
      <c r="C11" s="49" t="s">
        <v>42</v>
      </c>
      <c r="D11" s="49">
        <v>0</v>
      </c>
      <c r="E11" s="49">
        <f t="shared" si="0"/>
        <v>0</v>
      </c>
    </row>
    <row r="12" spans="1:5" ht="47.25">
      <c r="A12" s="49">
        <v>4</v>
      </c>
      <c r="B12" s="43" t="s">
        <v>115</v>
      </c>
      <c r="C12" s="49" t="s">
        <v>42</v>
      </c>
      <c r="D12" s="49">
        <v>0</v>
      </c>
      <c r="E12" s="49">
        <f t="shared" si="0"/>
        <v>0</v>
      </c>
    </row>
    <row r="13" spans="1:5" ht="33" customHeight="1">
      <c r="A13" s="49">
        <v>5</v>
      </c>
      <c r="B13" s="43" t="s">
        <v>39</v>
      </c>
      <c r="C13" s="49" t="s">
        <v>111</v>
      </c>
      <c r="D13" s="49">
        <v>0.16</v>
      </c>
      <c r="E13" s="49">
        <f t="shared" si="0"/>
        <v>0.16</v>
      </c>
    </row>
    <row r="14" spans="1:5" ht="16.5" customHeight="1">
      <c r="A14" s="49">
        <v>6</v>
      </c>
      <c r="B14" s="43" t="s">
        <v>40</v>
      </c>
      <c r="C14" s="49" t="s">
        <v>111</v>
      </c>
      <c r="D14" s="50">
        <f>D15/365</f>
        <v>0.08273715890410958</v>
      </c>
      <c r="E14" s="50">
        <f t="shared" si="0"/>
        <v>0.08273715890410958</v>
      </c>
    </row>
    <row r="15" spans="1:5" ht="48" customHeight="1">
      <c r="A15" s="49">
        <v>7</v>
      </c>
      <c r="B15" s="43" t="s">
        <v>97</v>
      </c>
      <c r="C15" s="49" t="s">
        <v>28</v>
      </c>
      <c r="D15" s="50">
        <f>D17</f>
        <v>30.199063</v>
      </c>
      <c r="E15" s="50">
        <f t="shared" si="0"/>
        <v>30.199063</v>
      </c>
    </row>
    <row r="16" spans="1:5" ht="22.5" customHeight="1">
      <c r="A16" s="49" t="s">
        <v>11</v>
      </c>
      <c r="B16" s="56" t="s">
        <v>98</v>
      </c>
      <c r="C16" s="49" t="s">
        <v>28</v>
      </c>
      <c r="D16" s="50">
        <v>0</v>
      </c>
      <c r="E16" s="50">
        <f t="shared" si="0"/>
        <v>0</v>
      </c>
    </row>
    <row r="17" spans="1:5" ht="19.5" customHeight="1">
      <c r="A17" s="49" t="s">
        <v>12</v>
      </c>
      <c r="B17" s="57" t="s">
        <v>99</v>
      </c>
      <c r="C17" s="49" t="s">
        <v>28</v>
      </c>
      <c r="D17" s="50">
        <f>D20</f>
        <v>30.199063</v>
      </c>
      <c r="E17" s="50">
        <f t="shared" si="0"/>
        <v>30.199063</v>
      </c>
    </row>
    <row r="18" spans="1:5" ht="33.75" customHeight="1">
      <c r="A18" s="49">
        <v>8</v>
      </c>
      <c r="B18" s="42" t="s">
        <v>92</v>
      </c>
      <c r="C18" s="49" t="s">
        <v>28</v>
      </c>
      <c r="D18" s="50">
        <v>0</v>
      </c>
      <c r="E18" s="50">
        <f t="shared" si="0"/>
        <v>0</v>
      </c>
    </row>
    <row r="19" spans="1:5" ht="39" customHeight="1">
      <c r="A19" s="49">
        <v>9</v>
      </c>
      <c r="B19" s="42" t="s">
        <v>100</v>
      </c>
      <c r="C19" s="49" t="s">
        <v>28</v>
      </c>
      <c r="D19" s="50">
        <v>0</v>
      </c>
      <c r="E19" s="50">
        <f t="shared" si="0"/>
        <v>0</v>
      </c>
    </row>
    <row r="20" spans="1:5" ht="31.5">
      <c r="A20" s="49">
        <v>10</v>
      </c>
      <c r="B20" s="43" t="s">
        <v>103</v>
      </c>
      <c r="C20" s="49" t="s">
        <v>28</v>
      </c>
      <c r="D20" s="50">
        <f>D22</f>
        <v>30.199063</v>
      </c>
      <c r="E20" s="50">
        <f t="shared" si="0"/>
        <v>30.199063</v>
      </c>
    </row>
    <row r="21" spans="1:5" ht="15.75">
      <c r="A21" s="49" t="s">
        <v>80</v>
      </c>
      <c r="B21" s="52" t="s">
        <v>101</v>
      </c>
      <c r="C21" s="49" t="s">
        <v>28</v>
      </c>
      <c r="D21" s="50">
        <v>0</v>
      </c>
      <c r="E21" s="50">
        <f t="shared" si="0"/>
        <v>0</v>
      </c>
    </row>
    <row r="22" spans="1:5" ht="15.75">
      <c r="A22" s="49" t="s">
        <v>81</v>
      </c>
      <c r="B22" s="52" t="s">
        <v>102</v>
      </c>
      <c r="C22" s="49" t="s">
        <v>28</v>
      </c>
      <c r="D22" s="50">
        <f>D25</f>
        <v>30.199063</v>
      </c>
      <c r="E22" s="50">
        <f t="shared" si="0"/>
        <v>30.199063</v>
      </c>
    </row>
    <row r="23" spans="1:5" ht="34.5" customHeight="1">
      <c r="A23" s="49">
        <v>11</v>
      </c>
      <c r="B23" s="52" t="s">
        <v>104</v>
      </c>
      <c r="C23" s="49" t="s">
        <v>28</v>
      </c>
      <c r="D23" s="50">
        <v>0</v>
      </c>
      <c r="E23" s="50">
        <f t="shared" si="0"/>
        <v>0</v>
      </c>
    </row>
    <row r="24" spans="1:5" ht="31.5">
      <c r="A24" s="49">
        <v>12</v>
      </c>
      <c r="B24" s="43" t="s">
        <v>29</v>
      </c>
      <c r="C24" s="49" t="s">
        <v>28</v>
      </c>
      <c r="D24" s="50">
        <v>0</v>
      </c>
      <c r="E24" s="50">
        <f t="shared" si="0"/>
        <v>0</v>
      </c>
    </row>
    <row r="25" spans="1:5" ht="17.25" customHeight="1">
      <c r="A25" s="49">
        <v>13</v>
      </c>
      <c r="B25" s="42" t="s">
        <v>105</v>
      </c>
      <c r="C25" s="49" t="s">
        <v>28</v>
      </c>
      <c r="D25" s="50">
        <f>D26+D28+D29+D31</f>
        <v>30.199063</v>
      </c>
      <c r="E25" s="50">
        <f t="shared" si="0"/>
        <v>30.199063</v>
      </c>
    </row>
    <row r="26" spans="1:5" ht="15.75">
      <c r="A26" s="49" t="s">
        <v>84</v>
      </c>
      <c r="B26" s="42" t="s">
        <v>71</v>
      </c>
      <c r="C26" s="49" t="s">
        <v>28</v>
      </c>
      <c r="D26" s="50">
        <f>'[2]расчет'!$O$6+'[2]расчет'!$P$6+'[2]расчет'!$Q$6</f>
        <v>27.624543</v>
      </c>
      <c r="E26" s="50">
        <f t="shared" si="0"/>
        <v>27.624543</v>
      </c>
    </row>
    <row r="27" spans="1:5" ht="15.75">
      <c r="A27" s="50" t="s">
        <v>106</v>
      </c>
      <c r="B27" s="42" t="s">
        <v>78</v>
      </c>
      <c r="C27" s="49" t="s">
        <v>28</v>
      </c>
      <c r="D27" s="50">
        <f>'[2]расчет'!$E$6/1000</f>
        <v>0.7227</v>
      </c>
      <c r="E27" s="50">
        <f t="shared" si="0"/>
        <v>0.7227</v>
      </c>
    </row>
    <row r="28" spans="1:5" ht="15.75">
      <c r="A28" s="49" t="s">
        <v>85</v>
      </c>
      <c r="B28" s="42" t="s">
        <v>30</v>
      </c>
      <c r="C28" s="49" t="s">
        <v>28</v>
      </c>
      <c r="D28" s="50">
        <f>'[2]расчет'!$T$6</f>
        <v>0</v>
      </c>
      <c r="E28" s="50">
        <f t="shared" si="0"/>
        <v>0</v>
      </c>
    </row>
    <row r="29" spans="1:5" ht="18.75" customHeight="1">
      <c r="A29" s="49" t="s">
        <v>86</v>
      </c>
      <c r="B29" s="42" t="s">
        <v>72</v>
      </c>
      <c r="C29" s="49" t="s">
        <v>28</v>
      </c>
      <c r="D29" s="50">
        <f>'[2]расчет'!$R$6</f>
        <v>2.48048</v>
      </c>
      <c r="E29" s="50">
        <f t="shared" si="0"/>
        <v>2.48048</v>
      </c>
    </row>
    <row r="30" spans="1:5" ht="15.75">
      <c r="A30" s="49" t="s">
        <v>107</v>
      </c>
      <c r="B30" s="42" t="s">
        <v>78</v>
      </c>
      <c r="C30" s="49" t="s">
        <v>28</v>
      </c>
      <c r="D30" s="50">
        <f>'[2]расчет'!$C$43/1000</f>
        <v>2.4308704</v>
      </c>
      <c r="E30" s="50">
        <f t="shared" si="0"/>
        <v>2.4308704</v>
      </c>
    </row>
    <row r="31" spans="1:5" ht="15.75">
      <c r="A31" s="49" t="s">
        <v>87</v>
      </c>
      <c r="B31" s="42" t="s">
        <v>73</v>
      </c>
      <c r="C31" s="49" t="s">
        <v>28</v>
      </c>
      <c r="D31" s="50">
        <f>'[2]расчет'!$S$6</f>
        <v>0.09404000000000001</v>
      </c>
      <c r="E31" s="50">
        <f t="shared" si="0"/>
        <v>0.09404000000000001</v>
      </c>
    </row>
    <row r="32" spans="1:5" ht="15.75">
      <c r="A32" s="49" t="s">
        <v>108</v>
      </c>
      <c r="B32" s="42" t="s">
        <v>78</v>
      </c>
      <c r="C32" s="49" t="s">
        <v>28</v>
      </c>
      <c r="D32" s="50">
        <v>0</v>
      </c>
      <c r="E32" s="50">
        <f t="shared" si="0"/>
        <v>0</v>
      </c>
    </row>
    <row r="33" spans="1:5" ht="15.75">
      <c r="A33" s="49">
        <v>14</v>
      </c>
      <c r="B33" s="44" t="s">
        <v>31</v>
      </c>
      <c r="C33" s="51" t="s">
        <v>32</v>
      </c>
      <c r="D33" s="2">
        <f>'[2]вода'!$G$15+'[2]вода'!$G$18</f>
        <v>30.929268432868703</v>
      </c>
      <c r="E33" s="50">
        <f t="shared" si="0"/>
        <v>30.929268432868703</v>
      </c>
    </row>
    <row r="34" spans="1:5" ht="60">
      <c r="A34" s="49">
        <v>15</v>
      </c>
      <c r="B34" s="44" t="s">
        <v>83</v>
      </c>
      <c r="C34" s="51"/>
      <c r="D34" s="50"/>
      <c r="E34" s="50"/>
    </row>
    <row r="35" spans="1:5" ht="15" customHeight="1">
      <c r="A35" s="49" t="s">
        <v>109</v>
      </c>
      <c r="B35" s="44" t="s">
        <v>96</v>
      </c>
      <c r="C35" s="63" t="s">
        <v>123</v>
      </c>
      <c r="D35" s="50">
        <f>D33/D20</f>
        <v>1.0241797380557371</v>
      </c>
      <c r="E35" s="50">
        <f t="shared" si="0"/>
        <v>1.0241797380557371</v>
      </c>
    </row>
    <row r="36" spans="1:5" ht="15.75" customHeight="1">
      <c r="A36" s="49" t="s">
        <v>93</v>
      </c>
      <c r="B36" s="44" t="s">
        <v>60</v>
      </c>
      <c r="C36" s="63" t="s">
        <v>123</v>
      </c>
      <c r="D36" s="50">
        <v>0</v>
      </c>
      <c r="E36" s="50">
        <f t="shared" si="0"/>
        <v>0</v>
      </c>
    </row>
    <row r="37" spans="1:5" ht="15.75" customHeight="1">
      <c r="A37" s="49" t="s">
        <v>94</v>
      </c>
      <c r="B37" s="44" t="s">
        <v>61</v>
      </c>
      <c r="C37" s="63" t="s">
        <v>123</v>
      </c>
      <c r="D37" s="50">
        <v>0</v>
      </c>
      <c r="E37" s="50">
        <f t="shared" si="0"/>
        <v>0</v>
      </c>
    </row>
    <row r="38" spans="1:5" ht="31.5">
      <c r="A38" s="49">
        <v>16</v>
      </c>
      <c r="B38" s="44" t="s">
        <v>82</v>
      </c>
      <c r="C38" s="51" t="s">
        <v>65</v>
      </c>
      <c r="D38" s="50">
        <v>0</v>
      </c>
      <c r="E38" s="50">
        <f t="shared" si="0"/>
        <v>0</v>
      </c>
    </row>
    <row r="39" spans="1:5" ht="15.75">
      <c r="A39" s="24">
        <v>17</v>
      </c>
      <c r="B39" s="25" t="s">
        <v>49</v>
      </c>
      <c r="C39" s="24" t="s">
        <v>44</v>
      </c>
      <c r="D39" s="49">
        <v>105.6</v>
      </c>
      <c r="E39" s="49">
        <v>105.6</v>
      </c>
    </row>
    <row r="40" spans="1:5" ht="31.5">
      <c r="A40" s="49">
        <v>18</v>
      </c>
      <c r="B40" s="42" t="s">
        <v>79</v>
      </c>
      <c r="C40" s="42"/>
      <c r="D40" s="49"/>
      <c r="E40" s="49"/>
    </row>
    <row r="41" spans="1:5" ht="15.75">
      <c r="A41" s="49" t="s">
        <v>110</v>
      </c>
      <c r="B41" s="42" t="s">
        <v>77</v>
      </c>
      <c r="C41" s="49" t="s">
        <v>44</v>
      </c>
      <c r="D41" s="49">
        <v>107.3</v>
      </c>
      <c r="E41" s="49">
        <v>107.3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17">
      <selection activeCell="D20" sqref="D20"/>
    </sheetView>
  </sheetViews>
  <sheetFormatPr defaultColWidth="9.140625" defaultRowHeight="12.75"/>
  <cols>
    <col min="1" max="1" width="8.28125" style="12" customWidth="1"/>
    <col min="2" max="2" width="31.421875" style="12" customWidth="1"/>
    <col min="3" max="3" width="14.140625" style="13" customWidth="1"/>
    <col min="4" max="4" width="12.00390625" style="13" customWidth="1"/>
    <col min="5" max="5" width="13.140625" style="12" customWidth="1"/>
    <col min="6" max="6" width="9.140625" style="12" customWidth="1"/>
    <col min="7" max="7" width="22.00390625" style="12" customWidth="1"/>
    <col min="8" max="16384" width="9.140625" style="12" customWidth="1"/>
  </cols>
  <sheetData>
    <row r="1" ht="15.75" hidden="1"/>
    <row r="2" spans="1:5" ht="59.25" customHeight="1">
      <c r="A2" s="45"/>
      <c r="B2" s="45"/>
      <c r="C2" s="74" t="s">
        <v>118</v>
      </c>
      <c r="D2" s="74"/>
      <c r="E2" s="74"/>
    </row>
    <row r="3" spans="1:4" ht="18.75">
      <c r="A3" s="14"/>
      <c r="B3" s="14"/>
      <c r="C3" s="15"/>
      <c r="D3" s="15"/>
    </row>
    <row r="4" spans="1:7" ht="19.5" customHeight="1">
      <c r="A4" s="73" t="s">
        <v>112</v>
      </c>
      <c r="B4" s="73"/>
      <c r="C4" s="73"/>
      <c r="D4" s="73"/>
      <c r="E4" s="73"/>
      <c r="G4" s="36"/>
    </row>
    <row r="5" spans="1:5" ht="35.25" customHeight="1">
      <c r="A5" s="75" t="str">
        <f>'1-вс'!A3:E3</f>
        <v>общества с ограниченной ответственностью «Артезиан» (Иланский район, с. Южно – Александровка, ИНН 2415005803)</v>
      </c>
      <c r="B5" s="75"/>
      <c r="C5" s="75"/>
      <c r="D5" s="75"/>
      <c r="E5" s="75"/>
    </row>
    <row r="6" ht="16.5" customHeight="1">
      <c r="E6" s="16" t="s">
        <v>19</v>
      </c>
    </row>
    <row r="7" spans="1:5" ht="17.25" customHeight="1">
      <c r="A7" s="72" t="s">
        <v>20</v>
      </c>
      <c r="B7" s="72" t="s">
        <v>0</v>
      </c>
      <c r="C7" s="72" t="s">
        <v>66</v>
      </c>
      <c r="D7" s="72"/>
      <c r="E7" s="72"/>
    </row>
    <row r="8" spans="1:5" ht="67.5" customHeight="1">
      <c r="A8" s="72"/>
      <c r="B8" s="72"/>
      <c r="C8" s="17" t="s">
        <v>54</v>
      </c>
      <c r="D8" s="17" t="s">
        <v>17</v>
      </c>
      <c r="E8" s="18" t="s">
        <v>18</v>
      </c>
    </row>
    <row r="9" spans="1:5" ht="15.75">
      <c r="A9" s="18">
        <v>1</v>
      </c>
      <c r="B9" s="18">
        <v>2</v>
      </c>
      <c r="C9" s="19">
        <v>3</v>
      </c>
      <c r="D9" s="19">
        <v>4</v>
      </c>
      <c r="E9" s="19">
        <v>5</v>
      </c>
    </row>
    <row r="10" spans="1:5" ht="15.75">
      <c r="A10" s="20">
        <v>1</v>
      </c>
      <c r="B10" s="21" t="s">
        <v>3</v>
      </c>
      <c r="C10" s="58">
        <v>889.7</v>
      </c>
      <c r="D10" s="58">
        <f>C10</f>
        <v>889.7</v>
      </c>
      <c r="E10" s="58">
        <f aca="true" t="shared" si="0" ref="E10:E16">C10-D10</f>
        <v>0</v>
      </c>
    </row>
    <row r="11" spans="1:5" ht="15.75">
      <c r="A11" s="23">
        <v>2</v>
      </c>
      <c r="B11" s="22" t="s">
        <v>5</v>
      </c>
      <c r="C11" s="59">
        <v>648.43</v>
      </c>
      <c r="D11" s="58">
        <f aca="true" t="shared" si="1" ref="D11:D17">C11</f>
        <v>648.43</v>
      </c>
      <c r="E11" s="58">
        <f t="shared" si="0"/>
        <v>0</v>
      </c>
    </row>
    <row r="12" spans="1:5" ht="16.5" customHeight="1">
      <c r="A12" s="23">
        <v>3</v>
      </c>
      <c r="B12" s="22" t="s">
        <v>55</v>
      </c>
      <c r="C12" s="59">
        <v>205.44</v>
      </c>
      <c r="D12" s="58">
        <f t="shared" si="1"/>
        <v>205.44</v>
      </c>
      <c r="E12" s="58">
        <f t="shared" si="0"/>
        <v>0</v>
      </c>
    </row>
    <row r="13" spans="1:5" ht="31.5">
      <c r="A13" s="23">
        <v>4</v>
      </c>
      <c r="B13" s="21" t="s">
        <v>7</v>
      </c>
      <c r="C13" s="59">
        <v>0</v>
      </c>
      <c r="D13" s="58">
        <f t="shared" si="1"/>
        <v>0</v>
      </c>
      <c r="E13" s="58">
        <f t="shared" si="0"/>
        <v>0</v>
      </c>
    </row>
    <row r="14" spans="1:5" ht="47.25">
      <c r="A14" s="23">
        <v>5</v>
      </c>
      <c r="B14" s="21" t="s">
        <v>56</v>
      </c>
      <c r="C14" s="59">
        <v>0</v>
      </c>
      <c r="D14" s="58">
        <f t="shared" si="1"/>
        <v>0</v>
      </c>
      <c r="E14" s="58">
        <f t="shared" si="0"/>
        <v>0</v>
      </c>
    </row>
    <row r="15" spans="1:5" ht="47.25">
      <c r="A15" s="23">
        <v>6</v>
      </c>
      <c r="B15" s="21" t="s">
        <v>67</v>
      </c>
      <c r="C15" s="59">
        <v>44.98</v>
      </c>
      <c r="D15" s="58">
        <f t="shared" si="1"/>
        <v>44.98</v>
      </c>
      <c r="E15" s="58">
        <f t="shared" si="0"/>
        <v>0</v>
      </c>
    </row>
    <row r="16" spans="1:5" ht="31.5">
      <c r="A16" s="23">
        <v>7</v>
      </c>
      <c r="B16" s="21" t="s">
        <v>68</v>
      </c>
      <c r="C16" s="59">
        <v>2.1</v>
      </c>
      <c r="D16" s="58">
        <f t="shared" si="1"/>
        <v>2.1</v>
      </c>
      <c r="E16" s="58">
        <f t="shared" si="0"/>
        <v>0</v>
      </c>
    </row>
    <row r="17" spans="1:5" ht="15.75">
      <c r="A17" s="41">
        <v>8</v>
      </c>
      <c r="B17" s="21" t="s">
        <v>57</v>
      </c>
      <c r="C17" s="59">
        <v>1790.65</v>
      </c>
      <c r="D17" s="58">
        <f t="shared" si="1"/>
        <v>1790.65</v>
      </c>
      <c r="E17" s="59">
        <f>SUM(E10:E16)</f>
        <v>0</v>
      </c>
    </row>
  </sheetData>
  <sheetProtection/>
  <mergeCells count="6">
    <mergeCell ref="A7:A8"/>
    <mergeCell ref="B7:B8"/>
    <mergeCell ref="C7:E7"/>
    <mergeCell ref="A4:E4"/>
    <mergeCell ref="C2:E2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C9" sqref="C9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" customHeight="1">
      <c r="A1" s="47"/>
      <c r="B1" s="47"/>
      <c r="C1" s="76" t="s">
        <v>121</v>
      </c>
      <c r="D1" s="76"/>
      <c r="E1" s="76"/>
    </row>
    <row r="2" spans="1:5" ht="18.75">
      <c r="A2" s="3"/>
      <c r="B2" s="3"/>
      <c r="C2" s="3"/>
      <c r="D2" s="3"/>
      <c r="E2" s="4"/>
    </row>
    <row r="3" spans="1:5" ht="20.25" customHeight="1">
      <c r="A3" s="77" t="s">
        <v>122</v>
      </c>
      <c r="B3" s="77"/>
      <c r="C3" s="77"/>
      <c r="D3" s="77"/>
      <c r="E3" s="77"/>
    </row>
    <row r="4" spans="1:8" ht="42" customHeight="1">
      <c r="A4" s="66" t="str">
        <f>'1-вс'!A3:E3</f>
        <v>общества с ограниченной ответственностью «Артезиан» (Иланский район, с. Южно – Александровка, ИНН 2415005803)</v>
      </c>
      <c r="B4" s="66"/>
      <c r="C4" s="66"/>
      <c r="D4" s="66"/>
      <c r="E4" s="66"/>
      <c r="F4" s="36"/>
      <c r="G4" s="8"/>
      <c r="H4" s="8"/>
    </row>
    <row r="5" spans="1:8" ht="18.75">
      <c r="A5" s="9"/>
      <c r="B5" s="9"/>
      <c r="C5" s="9"/>
      <c r="D5" s="9"/>
      <c r="E5" s="9"/>
      <c r="F5" s="8"/>
      <c r="G5" s="8"/>
      <c r="H5" s="8"/>
    </row>
    <row r="6" spans="1:5" ht="27.75" customHeight="1">
      <c r="A6" s="78" t="s">
        <v>20</v>
      </c>
      <c r="B6" s="78" t="s">
        <v>21</v>
      </c>
      <c r="C6" s="80" t="s">
        <v>69</v>
      </c>
      <c r="D6" s="81"/>
      <c r="E6" s="78" t="s">
        <v>18</v>
      </c>
    </row>
    <row r="7" spans="1:5" ht="36.75" customHeight="1">
      <c r="A7" s="79"/>
      <c r="B7" s="79"/>
      <c r="C7" s="5" t="s">
        <v>22</v>
      </c>
      <c r="D7" s="5" t="s">
        <v>17</v>
      </c>
      <c r="E7" s="79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4.5">
      <c r="A9" s="5" t="s">
        <v>23</v>
      </c>
      <c r="B9" s="1" t="s">
        <v>24</v>
      </c>
      <c r="C9" s="7">
        <v>0</v>
      </c>
      <c r="D9" s="7">
        <f>C9</f>
        <v>0</v>
      </c>
      <c r="E9" s="7">
        <f aca="true" t="shared" si="0" ref="E9:E14">+C9-D9</f>
        <v>0</v>
      </c>
    </row>
    <row r="10" spans="1:5" ht="18" customHeight="1">
      <c r="A10" s="5" t="s">
        <v>4</v>
      </c>
      <c r="B10" s="61" t="s">
        <v>14</v>
      </c>
      <c r="C10" s="2">
        <v>0</v>
      </c>
      <c r="D10" s="7">
        <f aca="true" t="shared" si="1" ref="D10:D15">C10</f>
        <v>0</v>
      </c>
      <c r="E10" s="7">
        <f t="shared" si="0"/>
        <v>0</v>
      </c>
    </row>
    <row r="11" spans="1:5" ht="20.25" customHeight="1">
      <c r="A11" s="5" t="s">
        <v>6</v>
      </c>
      <c r="B11" s="61" t="s">
        <v>15</v>
      </c>
      <c r="C11" s="2">
        <v>0</v>
      </c>
      <c r="D11" s="7">
        <f t="shared" si="1"/>
        <v>0</v>
      </c>
      <c r="E11" s="7">
        <f t="shared" si="0"/>
        <v>0</v>
      </c>
    </row>
    <row r="12" spans="1:5" ht="18.75" customHeight="1">
      <c r="A12" s="5">
        <v>4</v>
      </c>
      <c r="B12" s="62" t="s">
        <v>16</v>
      </c>
      <c r="C12" s="7">
        <v>0</v>
      </c>
      <c r="D12" s="7">
        <f t="shared" si="1"/>
        <v>0</v>
      </c>
      <c r="E12" s="7">
        <f t="shared" si="0"/>
        <v>0</v>
      </c>
    </row>
    <row r="13" spans="1:5" ht="22.5" customHeight="1">
      <c r="A13" s="5" t="s">
        <v>8</v>
      </c>
      <c r="B13" s="62" t="s">
        <v>25</v>
      </c>
      <c r="C13" s="7">
        <v>0</v>
      </c>
      <c r="D13" s="7">
        <f t="shared" si="1"/>
        <v>0</v>
      </c>
      <c r="E13" s="7">
        <f t="shared" si="0"/>
        <v>0</v>
      </c>
    </row>
    <row r="14" spans="1:5" ht="16.5" customHeight="1">
      <c r="A14" s="5" t="s">
        <v>9</v>
      </c>
      <c r="B14" s="62" t="s">
        <v>70</v>
      </c>
      <c r="C14" s="7">
        <v>17.91</v>
      </c>
      <c r="D14" s="7">
        <f t="shared" si="1"/>
        <v>17.91</v>
      </c>
      <c r="E14" s="7">
        <f t="shared" si="0"/>
        <v>0</v>
      </c>
    </row>
    <row r="15" spans="1:5" ht="16.5" customHeight="1">
      <c r="A15" s="5" t="s">
        <v>10</v>
      </c>
      <c r="B15" s="1" t="s">
        <v>13</v>
      </c>
      <c r="C15" s="7">
        <f>C14</f>
        <v>17.91</v>
      </c>
      <c r="D15" s="7">
        <f t="shared" si="1"/>
        <v>17.91</v>
      </c>
      <c r="E15" s="7">
        <f>SUM(E9:E14)</f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Layout" workbookViewId="0" topLeftCell="A7">
      <selection activeCell="C31" sqref="C31"/>
    </sheetView>
  </sheetViews>
  <sheetFormatPr defaultColWidth="9.140625" defaultRowHeight="12.75" outlineLevelCol="1"/>
  <cols>
    <col min="1" max="1" width="7.421875" style="26" customWidth="1"/>
    <col min="2" max="2" width="35.421875" style="26" customWidth="1"/>
    <col min="3" max="3" width="13.28125" style="26" customWidth="1"/>
    <col min="4" max="4" width="14.140625" style="26" customWidth="1" outlineLevel="1"/>
    <col min="5" max="5" width="14.140625" style="26" customWidth="1"/>
    <col min="6" max="6" width="27.421875" style="26" customWidth="1"/>
    <col min="7" max="16384" width="9.140625" style="26" customWidth="1"/>
  </cols>
  <sheetData>
    <row r="1" spans="2:5" ht="58.5" customHeight="1">
      <c r="B1" s="27"/>
      <c r="C1" s="82" t="s">
        <v>119</v>
      </c>
      <c r="D1" s="82"/>
      <c r="E1" s="82"/>
    </row>
    <row r="2" spans="1:6" ht="18.75">
      <c r="A2" s="28"/>
      <c r="B2" s="29"/>
      <c r="C2" s="28"/>
      <c r="D2" s="28"/>
      <c r="E2" s="28"/>
      <c r="F2" s="36"/>
    </row>
    <row r="3" spans="1:6" ht="21.75" customHeight="1">
      <c r="A3" s="83" t="s">
        <v>113</v>
      </c>
      <c r="B3" s="83"/>
      <c r="C3" s="83"/>
      <c r="D3" s="83"/>
      <c r="E3" s="83"/>
      <c r="F3" s="35"/>
    </row>
    <row r="4" spans="1:6" ht="48" customHeight="1">
      <c r="A4" s="83" t="str">
        <f>'1-вс'!A3:E3</f>
        <v>общества с ограниченной ответственностью «Артезиан» (Иланский район, с. Южно – Александровка, ИНН 2415005803)</v>
      </c>
      <c r="B4" s="83"/>
      <c r="C4" s="83"/>
      <c r="D4" s="83"/>
      <c r="E4" s="83"/>
      <c r="F4" s="35"/>
    </row>
    <row r="5" ht="18.75">
      <c r="B5" s="30"/>
    </row>
    <row r="6" spans="1:5" ht="24.75" customHeight="1">
      <c r="A6" s="84" t="s">
        <v>20</v>
      </c>
      <c r="B6" s="84" t="s">
        <v>26</v>
      </c>
      <c r="C6" s="84" t="s">
        <v>27</v>
      </c>
      <c r="D6" s="84" t="s">
        <v>63</v>
      </c>
      <c r="E6" s="84" t="s">
        <v>64</v>
      </c>
    </row>
    <row r="7" spans="1:5" ht="47.25" customHeight="1">
      <c r="A7" s="84"/>
      <c r="B7" s="84"/>
      <c r="C7" s="84"/>
      <c r="D7" s="84"/>
      <c r="E7" s="84"/>
    </row>
    <row r="8" spans="1:5" ht="18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</row>
    <row r="9" spans="1:6" ht="31.5">
      <c r="A9" s="31">
        <v>1</v>
      </c>
      <c r="B9" s="32" t="s">
        <v>43</v>
      </c>
      <c r="C9" s="31" t="s">
        <v>44</v>
      </c>
      <c r="D9" s="34">
        <f>'[3]ПП-ВС'!$F$97</f>
        <v>41.8</v>
      </c>
      <c r="E9" s="34">
        <f>'[3]ПП-ВС'!$F$63</f>
        <v>50</v>
      </c>
      <c r="F9" s="35"/>
    </row>
    <row r="10" spans="1:5" ht="15.75">
      <c r="A10" s="31">
        <f>A9+1</f>
        <v>2</v>
      </c>
      <c r="B10" s="33" t="s">
        <v>45</v>
      </c>
      <c r="C10" s="31" t="s">
        <v>44</v>
      </c>
      <c r="D10" s="34">
        <f>'[3]ПП-ВС'!$F$98</f>
        <v>0</v>
      </c>
      <c r="E10" s="34">
        <f>'[3]ПП-ВС'!$F$64</f>
        <v>0</v>
      </c>
    </row>
    <row r="11" spans="1:5" ht="47.25">
      <c r="A11" s="31">
        <f>A10+1</f>
        <v>3</v>
      </c>
      <c r="B11" s="33" t="s">
        <v>58</v>
      </c>
      <c r="C11" s="31" t="s">
        <v>46</v>
      </c>
      <c r="D11" s="60">
        <f>'[3]ПП-ВС'!$F$99</f>
        <v>1649</v>
      </c>
      <c r="E11" s="31">
        <f>'[3]ПП-ВС'!$F$65</f>
        <v>1649</v>
      </c>
    </row>
    <row r="12" spans="1:5" ht="31.5">
      <c r="A12" s="31">
        <f>A11+1</f>
        <v>4</v>
      </c>
      <c r="B12" s="33" t="s">
        <v>47</v>
      </c>
      <c r="C12" s="31" t="s">
        <v>48</v>
      </c>
      <c r="D12" s="60">
        <f>'[3]ПП-ВС'!$F$100</f>
        <v>8760</v>
      </c>
      <c r="E12" s="31">
        <f>'[3]ПП-ВС'!$F$66</f>
        <v>8760</v>
      </c>
    </row>
    <row r="13" spans="1:5" ht="15.75">
      <c r="A13" s="31">
        <f>A12+1</f>
        <v>5</v>
      </c>
      <c r="B13" s="32" t="s">
        <v>59</v>
      </c>
      <c r="C13" s="31"/>
      <c r="D13" s="34"/>
      <c r="E13" s="31"/>
    </row>
    <row r="14" spans="1:5" ht="15.75">
      <c r="A14" s="31" t="s">
        <v>88</v>
      </c>
      <c r="B14" s="33" t="s">
        <v>96</v>
      </c>
      <c r="C14" s="63" t="s">
        <v>123</v>
      </c>
      <c r="D14" s="34">
        <f>'[3]ПП-ВС'!$F$101</f>
        <v>0.85</v>
      </c>
      <c r="E14" s="34">
        <f>'[3]ПП-ВС'!$F$68</f>
        <v>1.0241797380557371</v>
      </c>
    </row>
    <row r="15" spans="1:5" ht="15.75">
      <c r="A15" s="31" t="s">
        <v>89</v>
      </c>
      <c r="B15" s="33" t="s">
        <v>60</v>
      </c>
      <c r="C15" s="63" t="s">
        <v>123</v>
      </c>
      <c r="D15" s="34">
        <v>0</v>
      </c>
      <c r="E15" s="34">
        <v>0</v>
      </c>
    </row>
    <row r="16" spans="1:5" ht="15.75" customHeight="1">
      <c r="A16" s="46" t="s">
        <v>90</v>
      </c>
      <c r="B16" s="33" t="s">
        <v>61</v>
      </c>
      <c r="C16" s="63" t="s">
        <v>123</v>
      </c>
      <c r="D16" s="34">
        <v>0</v>
      </c>
      <c r="E16" s="34">
        <v>0</v>
      </c>
    </row>
    <row r="17" spans="1:5" ht="15.75" customHeight="1">
      <c r="A17" s="31" t="s">
        <v>9</v>
      </c>
      <c r="B17" s="33" t="s">
        <v>62</v>
      </c>
      <c r="C17" s="31" t="s">
        <v>44</v>
      </c>
      <c r="D17" s="34">
        <f>'[3]ПП-ВС'!$F$105</f>
        <v>10</v>
      </c>
      <c r="E17" s="34">
        <f>'[3]ПП-ВС'!$F$71</f>
        <v>10.442610090253462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Layout" workbookViewId="0" topLeftCell="A1">
      <selection activeCell="F11" sqref="F11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1.28125" style="37" customWidth="1"/>
    <col min="4" max="4" width="17.7109375" style="37" customWidth="1"/>
    <col min="5" max="5" width="18.00390625" style="37" customWidth="1"/>
    <col min="6" max="16384" width="9.140625" style="37" customWidth="1"/>
  </cols>
  <sheetData>
    <row r="1" spans="4:5" ht="60" customHeight="1">
      <c r="D1" s="89" t="s">
        <v>120</v>
      </c>
      <c r="E1" s="90"/>
    </row>
    <row r="2" ht="15.75" customHeight="1"/>
    <row r="3" spans="1:7" ht="18" customHeight="1">
      <c r="A3" s="91" t="s">
        <v>114</v>
      </c>
      <c r="B3" s="91"/>
      <c r="C3" s="91"/>
      <c r="D3" s="91"/>
      <c r="E3" s="91"/>
      <c r="F3" s="87"/>
      <c r="G3" s="87"/>
    </row>
    <row r="4" spans="1:5" ht="36.75" customHeight="1">
      <c r="A4" s="92" t="str">
        <f>'1-вс'!A3:E3</f>
        <v>общества с ограниченной ответственностью «Артезиан» (Иланский район, с. Южно – Александровка, ИНН 2415005803)</v>
      </c>
      <c r="B4" s="92"/>
      <c r="C4" s="92"/>
      <c r="D4" s="92"/>
      <c r="E4" s="92"/>
    </row>
    <row r="6" spans="1:5" s="38" customFormat="1" ht="23.25" customHeight="1">
      <c r="A6" s="93" t="s">
        <v>20</v>
      </c>
      <c r="B6" s="93" t="s">
        <v>50</v>
      </c>
      <c r="C6" s="93" t="s">
        <v>27</v>
      </c>
      <c r="D6" s="85" t="s">
        <v>51</v>
      </c>
      <c r="E6" s="86"/>
    </row>
    <row r="7" spans="1:5" s="38" customFormat="1" ht="74.25" customHeight="1">
      <c r="A7" s="94"/>
      <c r="B7" s="94"/>
      <c r="C7" s="94"/>
      <c r="D7" s="39" t="s">
        <v>95</v>
      </c>
      <c r="E7" s="39" t="s">
        <v>91</v>
      </c>
    </row>
    <row r="8" spans="1:5" s="38" customFormat="1" ht="18.75">
      <c r="A8" s="39">
        <v>1</v>
      </c>
      <c r="B8" s="39">
        <v>2</v>
      </c>
      <c r="C8" s="39">
        <v>3</v>
      </c>
      <c r="D8" s="39">
        <v>4</v>
      </c>
      <c r="E8" s="39">
        <v>5</v>
      </c>
    </row>
    <row r="9" spans="1:5" s="38" customFormat="1" ht="18.75">
      <c r="A9" s="39">
        <v>1</v>
      </c>
      <c r="B9" s="40" t="s">
        <v>74</v>
      </c>
      <c r="C9" s="39"/>
      <c r="D9" s="85"/>
      <c r="E9" s="86"/>
    </row>
    <row r="10" spans="1:5" s="38" customFormat="1" ht="55.5" customHeight="1">
      <c r="A10" s="39" t="s">
        <v>1</v>
      </c>
      <c r="B10" s="40" t="s">
        <v>52</v>
      </c>
      <c r="C10" s="39" t="s">
        <v>53</v>
      </c>
      <c r="D10" s="39">
        <v>58.31</v>
      </c>
      <c r="E10" s="39">
        <v>61.44</v>
      </c>
    </row>
    <row r="11" spans="1:5" ht="57" customHeight="1">
      <c r="A11" s="39" t="s">
        <v>2</v>
      </c>
      <c r="B11" s="40" t="s">
        <v>75</v>
      </c>
      <c r="C11" s="39" t="s">
        <v>53</v>
      </c>
      <c r="D11" s="55">
        <f>D10</f>
        <v>58.31</v>
      </c>
      <c r="E11" s="55">
        <f>E10</f>
        <v>61.44</v>
      </c>
    </row>
    <row r="13" spans="1:5" ht="65.25" customHeight="1">
      <c r="A13" s="88" t="s">
        <v>76</v>
      </c>
      <c r="B13" s="88"/>
      <c r="C13" s="88"/>
      <c r="D13" s="88"/>
      <c r="E13" s="88"/>
    </row>
  </sheetData>
  <sheetProtection/>
  <mergeCells count="10">
    <mergeCell ref="D9:E9"/>
    <mergeCell ref="F3:G3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comp8</cp:lastModifiedBy>
  <cp:lastPrinted>2013-11-08T04:17:20Z</cp:lastPrinted>
  <dcterms:created xsi:type="dcterms:W3CDTF">1996-10-08T23:32:33Z</dcterms:created>
  <dcterms:modified xsi:type="dcterms:W3CDTF">2013-11-08T09:15:39Z</dcterms:modified>
  <cp:category/>
  <cp:version/>
  <cp:contentType/>
  <cp:contentStatus/>
</cp:coreProperties>
</file>